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AM NGOC HAU\OneDrive - Industrial University of HoChiMinh City\Desktop\Baithi_CCTHCB\LuubaiThi\BaiThiExcel\"/>
    </mc:Choice>
  </mc:AlternateContent>
  <bookViews>
    <workbookView xWindow="0" yWindow="0" windowWidth="23040" windowHeight="9192"/>
  </bookViews>
  <sheets>
    <sheet name="BaiLam" sheetId="1" r:id="rId1"/>
    <sheet name="DuLieuTra" sheetId="2" r:id="rId2"/>
  </sheets>
  <definedNames>
    <definedName name="_xlnm._FilterDatabase" localSheetId="0" hidden="1">BaiLam!$A$5:$I$15</definedName>
    <definedName name="bang1">DuLieuTra!$B$4:$E$7</definedName>
    <definedName name="_xlnm.Criteria" localSheetId="0">BaiLam!$A$31:$B$32</definedName>
    <definedName name="_xlnm.Extract" localSheetId="0">BaiLam!$A$34:$H$34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M18" i="1"/>
  <c r="M19" i="1"/>
  <c r="M20" i="1"/>
  <c r="M17" i="1"/>
  <c r="F7" i="1"/>
  <c r="F8" i="1"/>
  <c r="F9" i="1"/>
  <c r="F10" i="1"/>
  <c r="F11" i="1"/>
  <c r="F12" i="1"/>
  <c r="F13" i="1"/>
  <c r="F14" i="1"/>
  <c r="F6" i="1"/>
  <c r="E7" i="1"/>
  <c r="I7" i="1" s="1"/>
  <c r="E8" i="1"/>
  <c r="I8" i="1" s="1"/>
  <c r="E9" i="1"/>
  <c r="I9" i="1" s="1"/>
  <c r="E10" i="1"/>
  <c r="G10" i="1" s="1"/>
  <c r="H10" i="1" s="1"/>
  <c r="E11" i="1"/>
  <c r="I11" i="1" s="1"/>
  <c r="E12" i="1"/>
  <c r="I12" i="1" s="1"/>
  <c r="E13" i="1"/>
  <c r="I13" i="1" s="1"/>
  <c r="E14" i="1"/>
  <c r="I14" i="1" s="1"/>
  <c r="E6" i="1"/>
  <c r="I6" i="1" s="1"/>
  <c r="C7" i="1"/>
  <c r="C8" i="1"/>
  <c r="C9" i="1"/>
  <c r="C10" i="1"/>
  <c r="C11" i="1"/>
  <c r="C12" i="1"/>
  <c r="C13" i="1"/>
  <c r="C14" i="1"/>
  <c r="C6" i="1"/>
  <c r="G9" i="1" l="1"/>
  <c r="H9" i="1" s="1"/>
  <c r="G8" i="1"/>
  <c r="H8" i="1" s="1"/>
  <c r="G7" i="1"/>
  <c r="H7" i="1" s="1"/>
  <c r="I10" i="1"/>
  <c r="G6" i="1"/>
  <c r="H6" i="1" s="1"/>
  <c r="G14" i="1"/>
  <c r="H14" i="1" s="1"/>
  <c r="G13" i="1"/>
  <c r="H13" i="1" s="1"/>
  <c r="G12" i="1"/>
  <c r="H12" i="1" s="1"/>
  <c r="G11" i="1"/>
  <c r="H11" i="1" s="1"/>
</calcChain>
</file>

<file path=xl/sharedStrings.xml><?xml version="1.0" encoding="utf-8"?>
<sst xmlns="http://schemas.openxmlformats.org/spreadsheetml/2006/main" count="60" uniqueCount="41">
  <si>
    <t xml:space="preserve">STT </t>
  </si>
  <si>
    <t xml:space="preserve">Mã hàng </t>
  </si>
  <si>
    <t xml:space="preserve">Tên hàng </t>
  </si>
  <si>
    <t xml:space="preserve">Ngày nhập </t>
  </si>
  <si>
    <t>Tỷ giá 1</t>
  </si>
  <si>
    <t>Tỷ giá 2</t>
  </si>
  <si>
    <t>Bảng tỷ giá</t>
  </si>
  <si>
    <t xml:space="preserve">Cà phê </t>
  </si>
  <si>
    <t xml:space="preserve">Đường </t>
  </si>
  <si>
    <t xml:space="preserve">Ngũ Cốc </t>
  </si>
  <si>
    <t xml:space="preserve">Sữa </t>
  </si>
  <si>
    <t xml:space="preserve">Đơn giá 1 </t>
  </si>
  <si>
    <t xml:space="preserve">Đơn giá 2 </t>
  </si>
  <si>
    <t>BẢNG DANH MỤC SẢN PHẨM</t>
  </si>
  <si>
    <t>CF</t>
  </si>
  <si>
    <t>DG</t>
  </si>
  <si>
    <t>NC</t>
  </si>
  <si>
    <t>SU</t>
  </si>
  <si>
    <t>BẢNG TRA</t>
  </si>
  <si>
    <t>CF-U-041</t>
  </si>
  <si>
    <t>CF-E-052</t>
  </si>
  <si>
    <t>DG-E-261</t>
  </si>
  <si>
    <t>DG-U-111</t>
  </si>
  <si>
    <t>NC-E-131</t>
  </si>
  <si>
    <t>SU-U-252</t>
  </si>
  <si>
    <t>CF-U-373</t>
  </si>
  <si>
    <t>SU-E-121</t>
  </si>
  <si>
    <t>DG-E-050</t>
  </si>
  <si>
    <t>BÀI TIH CNTT CƠ BẢN</t>
  </si>
  <si>
    <t xml:space="preserve">3. Đơn giá </t>
  </si>
  <si>
    <t xml:space="preserve">4. Thành tiền </t>
  </si>
  <si>
    <t xml:space="preserve">5. Thành tiền VND </t>
  </si>
  <si>
    <t>6. Ghi chú</t>
  </si>
  <si>
    <t xml:space="preserve">1 Tên hàng </t>
  </si>
  <si>
    <t xml:space="preserve">2 Số lượng </t>
  </si>
  <si>
    <t>Bảng thống kê</t>
  </si>
  <si>
    <t>tên hàng</t>
  </si>
  <si>
    <t>261 thùng</t>
  </si>
  <si>
    <t>Trọng điểm tháng 6</t>
  </si>
  <si>
    <t>131 thùng</t>
  </si>
  <si>
    <t>tổng 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</si>
</sst>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[$VND]\ * #,##0_);_([$VND]\ * \(#,##0\);_([$VND]\ * &quot;-&quot;??_);_(@_)"/>
    <numFmt numFmtId="168" formatCode="#,###\ &quot;VNĐ&quot;"/>
  </numFmts>
  <fonts count="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5" fillId="0" borderId="1" xfId="0" applyFont="1" applyBorder="1"/>
    <xf numFmtId="0" fontId="6" fillId="0" borderId="1" xfId="0" applyFont="1" applyBorder="1"/>
    <xf numFmtId="14" fontId="3" fillId="0" borderId="0" xfId="0" applyNumberFormat="1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168" fontId="1" fillId="0" borderId="1" xfId="0" applyNumberFormat="1" applyFont="1" applyBorder="1" applyAlignment="1">
      <alignment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zoomScale="90" zoomScaleNormal="90" workbookViewId="0">
      <selection activeCell="J5" sqref="J5:K15"/>
    </sheetView>
  </sheetViews>
  <sheetFormatPr defaultColWidth="8.88671875" defaultRowHeight="16.8" x14ac:dyDescent="0.3"/>
  <cols>
    <col min="1" max="1" width="5.6640625" style="3" bestFit="1" customWidth="1"/>
    <col min="2" max="2" width="12" style="3" bestFit="1" customWidth="1"/>
    <col min="3" max="3" width="16.5546875" style="1" customWidth="1"/>
    <col min="4" max="4" width="17.6640625" style="1" customWidth="1"/>
    <col min="5" max="5" width="16.88671875" style="1" customWidth="1"/>
    <col min="6" max="6" width="17.88671875" style="1" bestFit="1" customWidth="1"/>
    <col min="7" max="7" width="21" style="1" bestFit="1" customWidth="1"/>
    <col min="8" max="8" width="21.44140625" style="1" bestFit="1" customWidth="1"/>
    <col min="9" max="9" width="21.44140625" style="1" customWidth="1"/>
    <col min="10" max="10" width="8.88671875" style="1"/>
    <col min="11" max="11" width="10.44140625" style="1" bestFit="1" customWidth="1"/>
    <col min="12" max="12" width="9.109375" style="1" customWidth="1"/>
    <col min="13" max="13" width="8.77734375" style="1" customWidth="1"/>
    <col min="14" max="16384" width="8.88671875" style="1"/>
  </cols>
  <sheetData>
    <row r="1" spans="1:15" ht="21.75" customHeight="1" x14ac:dyDescent="0.3">
      <c r="A1" s="1"/>
      <c r="B1" s="1"/>
      <c r="C1" s="15"/>
      <c r="D1" s="20" t="s">
        <v>28</v>
      </c>
      <c r="E1" s="20"/>
      <c r="F1" s="21"/>
      <c r="G1" s="16" t="s">
        <v>6</v>
      </c>
      <c r="H1" s="17"/>
      <c r="I1" s="5"/>
    </row>
    <row r="2" spans="1:15" x14ac:dyDescent="0.3">
      <c r="G2" s="2" t="s">
        <v>4</v>
      </c>
      <c r="H2" s="2">
        <v>22500</v>
      </c>
      <c r="I2" s="7"/>
    </row>
    <row r="3" spans="1:15" ht="16.5" customHeight="1" x14ac:dyDescent="0.3">
      <c r="A3" s="18" t="s">
        <v>13</v>
      </c>
      <c r="B3" s="18"/>
      <c r="C3" s="18"/>
      <c r="D3" s="18"/>
      <c r="E3" s="18"/>
      <c r="F3" s="19"/>
      <c r="G3" s="2" t="s">
        <v>5</v>
      </c>
      <c r="H3" s="2">
        <v>23000</v>
      </c>
      <c r="I3" s="7"/>
    </row>
    <row r="5" spans="1:15" ht="33.6" customHeight="1" x14ac:dyDescent="0.3">
      <c r="A5" s="8" t="s">
        <v>0</v>
      </c>
      <c r="B5" s="8" t="s">
        <v>1</v>
      </c>
      <c r="C5" s="8" t="s">
        <v>33</v>
      </c>
      <c r="D5" s="8" t="s">
        <v>3</v>
      </c>
      <c r="E5" s="8" t="s">
        <v>34</v>
      </c>
      <c r="F5" s="8" t="s">
        <v>29</v>
      </c>
      <c r="G5" s="8" t="s">
        <v>30</v>
      </c>
      <c r="H5" s="8" t="s">
        <v>31</v>
      </c>
      <c r="I5" s="8" t="s">
        <v>32</v>
      </c>
    </row>
    <row r="6" spans="1:15" x14ac:dyDescent="0.3">
      <c r="A6" s="9">
        <v>1</v>
      </c>
      <c r="B6" s="9" t="s">
        <v>19</v>
      </c>
      <c r="C6" s="10" t="str">
        <f>VLOOKUP(LEFT(B6,2),bang1,2,0)</f>
        <v xml:space="preserve">Cà phê </v>
      </c>
      <c r="D6" s="11">
        <v>43960</v>
      </c>
      <c r="E6" s="10" t="str">
        <f>VALUE(RIGHT(B6,3)) &amp;" thùng"</f>
        <v>41 thùng</v>
      </c>
      <c r="F6" s="10">
        <f>VLOOKUP(LEFT(B6,2),bang1,IF(MID(B6,4,1)="U",3,4),0)</f>
        <v>100</v>
      </c>
      <c r="G6" s="23">
        <f>IF(AND(C6="Đường",VALUE(LEFT(E6,3))&gt;100),(VALUE(LEFT(E6,3))*F6)*95%,VALUE(LEFT(E6,3))*F6)</f>
        <v>4100</v>
      </c>
      <c r="H6" s="24">
        <f>IF(MID(B6,4,1)="U",G6*$H$2,G6*$H$3)</f>
        <v>92250000</v>
      </c>
      <c r="I6" s="12" t="str">
        <f>IF(AND(VALUE(LEFT(E6,3))&gt;=100,MONTH(D6)=6),"Trọng điểm tháng 6"," ")</f>
        <v xml:space="preserve"> </v>
      </c>
      <c r="J6" s="1">
        <f>VALUE(RIGHT(B6,3))</f>
        <v>41</v>
      </c>
      <c r="K6" s="25">
        <v>41</v>
      </c>
      <c r="L6" s="27"/>
      <c r="M6" s="28"/>
      <c r="N6" s="28"/>
      <c r="O6" s="29"/>
    </row>
    <row r="7" spans="1:15" x14ac:dyDescent="0.3">
      <c r="A7" s="9">
        <v>2</v>
      </c>
      <c r="B7" s="9" t="s">
        <v>20</v>
      </c>
      <c r="C7" s="10" t="str">
        <f>VLOOKUP(LEFT(B7,2),bang1,2,0)</f>
        <v xml:space="preserve">Cà phê </v>
      </c>
      <c r="D7" s="11">
        <v>43844</v>
      </c>
      <c r="E7" s="10" t="str">
        <f t="shared" ref="E7:E14" si="0">VALUE(RIGHT(B7,3)) &amp;" thùng"</f>
        <v>52 thùng</v>
      </c>
      <c r="F7" s="10">
        <f>VLOOKUP(LEFT(B7,2),bang1,IF(MID(B7,4,1)="U",3,4),0)</f>
        <v>95</v>
      </c>
      <c r="G7" s="23">
        <f t="shared" ref="G7:G14" si="1">IF(AND(C7="Đường",VALUE(LEFT(E7,3))&gt;100),(VALUE(LEFT(E7,3))*F7)*95%,VALUE(LEFT(E7,3))*F7)</f>
        <v>4940</v>
      </c>
      <c r="H7" s="24">
        <f t="shared" ref="H7:H14" si="2">IF(MID(B7,4,1)="U",G7*$H$2,G7*$H$3)</f>
        <v>113620000</v>
      </c>
      <c r="I7" s="12" t="str">
        <f t="shared" ref="I7:I14" si="3">IF(AND(VALUE(LEFT(E7,3))&gt;=100,MONTH(D7)=6),"Trọng điểm tháng 6"," ")</f>
        <v xml:space="preserve"> </v>
      </c>
      <c r="J7" s="1">
        <f t="shared" ref="J7:J14" si="4">VALUE(RIGHT(B7,3))</f>
        <v>52</v>
      </c>
      <c r="K7" s="25">
        <v>52</v>
      </c>
      <c r="L7" s="26"/>
      <c r="M7" s="26"/>
      <c r="N7" s="27"/>
      <c r="O7" s="29"/>
    </row>
    <row r="8" spans="1:15" x14ac:dyDescent="0.3">
      <c r="A8" s="9">
        <v>3</v>
      </c>
      <c r="B8" s="9" t="s">
        <v>21</v>
      </c>
      <c r="C8" s="10" t="str">
        <f>VLOOKUP(LEFT(B8,2),bang1,2,0)</f>
        <v xml:space="preserve">Đường </v>
      </c>
      <c r="D8" s="11">
        <v>43990</v>
      </c>
      <c r="E8" s="10" t="str">
        <f t="shared" si="0"/>
        <v>261 thùng</v>
      </c>
      <c r="F8" s="10">
        <f>VLOOKUP(LEFT(B8,2),bang1,IF(MID(B8,4,1)="U",3,4),0)</f>
        <v>50</v>
      </c>
      <c r="G8" s="23">
        <f t="shared" si="1"/>
        <v>13050</v>
      </c>
      <c r="H8" s="24">
        <f t="shared" si="2"/>
        <v>300150000</v>
      </c>
      <c r="I8" s="12" t="str">
        <f t="shared" si="3"/>
        <v>Trọng điểm tháng 6</v>
      </c>
      <c r="J8" s="1">
        <f t="shared" si="4"/>
        <v>261</v>
      </c>
      <c r="K8" s="1">
        <v>261</v>
      </c>
      <c r="L8" s="13"/>
      <c r="M8" s="13"/>
      <c r="N8" s="27"/>
      <c r="O8" s="29"/>
    </row>
    <row r="9" spans="1:15" x14ac:dyDescent="0.3">
      <c r="A9" s="9">
        <v>4</v>
      </c>
      <c r="B9" s="9" t="s">
        <v>22</v>
      </c>
      <c r="C9" s="10" t="str">
        <f>VLOOKUP(LEFT(B9,2),bang1,2,0)</f>
        <v xml:space="preserve">Đường </v>
      </c>
      <c r="D9" s="11">
        <v>43918</v>
      </c>
      <c r="E9" s="10" t="str">
        <f t="shared" si="0"/>
        <v>111 thùng</v>
      </c>
      <c r="F9" s="10">
        <f>VLOOKUP(LEFT(B9,2),bang1,IF(MID(B9,4,1)="U",3,4),0)</f>
        <v>55</v>
      </c>
      <c r="G9" s="23">
        <f t="shared" si="1"/>
        <v>6105</v>
      </c>
      <c r="H9" s="24">
        <f t="shared" si="2"/>
        <v>137362500</v>
      </c>
      <c r="I9" s="12" t="str">
        <f t="shared" si="3"/>
        <v xml:space="preserve"> </v>
      </c>
      <c r="J9" s="1">
        <f t="shared" si="4"/>
        <v>111</v>
      </c>
      <c r="K9" s="1">
        <v>111</v>
      </c>
      <c r="L9" s="13"/>
      <c r="M9" s="13"/>
      <c r="N9" s="27"/>
      <c r="O9" s="29"/>
    </row>
    <row r="10" spans="1:15" ht="17.399999999999999" customHeight="1" x14ac:dyDescent="0.3">
      <c r="A10" s="9">
        <v>5</v>
      </c>
      <c r="B10" s="9" t="s">
        <v>23</v>
      </c>
      <c r="C10" s="10" t="str">
        <f>VLOOKUP(LEFT(B10,2),bang1,2,0)</f>
        <v xml:space="preserve">Ngũ Cốc </v>
      </c>
      <c r="D10" s="11">
        <v>43983</v>
      </c>
      <c r="E10" s="10" t="str">
        <f t="shared" si="0"/>
        <v>131 thùng</v>
      </c>
      <c r="F10" s="10">
        <f>VLOOKUP(LEFT(B10,2),bang1,IF(MID(B10,4,1)="U",3,4),0)</f>
        <v>67</v>
      </c>
      <c r="G10" s="23">
        <f t="shared" si="1"/>
        <v>8777</v>
      </c>
      <c r="H10" s="24">
        <f t="shared" si="2"/>
        <v>201871000</v>
      </c>
      <c r="I10" s="12" t="str">
        <f t="shared" si="3"/>
        <v>Trọng điểm tháng 6</v>
      </c>
      <c r="J10" s="1">
        <f t="shared" si="4"/>
        <v>131</v>
      </c>
      <c r="K10" s="1">
        <v>131</v>
      </c>
      <c r="L10" s="13"/>
      <c r="M10" s="13"/>
      <c r="N10" s="27"/>
      <c r="O10" s="29"/>
    </row>
    <row r="11" spans="1:15" x14ac:dyDescent="0.3">
      <c r="A11" s="9">
        <v>6</v>
      </c>
      <c r="B11" s="9" t="s">
        <v>24</v>
      </c>
      <c r="C11" s="10" t="str">
        <f>VLOOKUP(LEFT(B11,2),bang1,2,0)</f>
        <v xml:space="preserve">Sữa </v>
      </c>
      <c r="D11" s="11">
        <v>43982</v>
      </c>
      <c r="E11" s="10" t="str">
        <f t="shared" si="0"/>
        <v>252 thùng</v>
      </c>
      <c r="F11" s="10">
        <f>VLOOKUP(LEFT(B11,2),bang1,IF(MID(B11,4,1)="U",3,4),0)</f>
        <v>68</v>
      </c>
      <c r="G11" s="23">
        <f t="shared" si="1"/>
        <v>17136</v>
      </c>
      <c r="H11" s="24">
        <f t="shared" si="2"/>
        <v>385560000</v>
      </c>
      <c r="I11" s="12" t="str">
        <f t="shared" si="3"/>
        <v xml:space="preserve"> </v>
      </c>
      <c r="J11" s="1">
        <f t="shared" si="4"/>
        <v>252</v>
      </c>
      <c r="K11" s="1">
        <v>252</v>
      </c>
      <c r="L11" s="13"/>
      <c r="M11" s="13"/>
      <c r="N11" s="27"/>
      <c r="O11" s="29"/>
    </row>
    <row r="12" spans="1:15" x14ac:dyDescent="0.3">
      <c r="A12" s="9">
        <v>7</v>
      </c>
      <c r="B12" s="9" t="s">
        <v>25</v>
      </c>
      <c r="C12" s="10" t="str">
        <f>VLOOKUP(LEFT(B12,2),bang1,2,0)</f>
        <v xml:space="preserve">Cà phê </v>
      </c>
      <c r="D12" s="11">
        <v>43844</v>
      </c>
      <c r="E12" s="10" t="str">
        <f t="shared" si="0"/>
        <v>373 thùng</v>
      </c>
      <c r="F12" s="10">
        <f>VLOOKUP(LEFT(B12,2),bang1,IF(MID(B12,4,1)="U",3,4),0)</f>
        <v>100</v>
      </c>
      <c r="G12" s="23">
        <f t="shared" si="1"/>
        <v>37300</v>
      </c>
      <c r="H12" s="24">
        <f t="shared" si="2"/>
        <v>839250000</v>
      </c>
      <c r="I12" s="12" t="str">
        <f t="shared" si="3"/>
        <v xml:space="preserve"> </v>
      </c>
      <c r="J12" s="1">
        <f t="shared" si="4"/>
        <v>373</v>
      </c>
      <c r="K12" s="1">
        <v>373</v>
      </c>
    </row>
    <row r="13" spans="1:15" x14ac:dyDescent="0.3">
      <c r="A13" s="9">
        <v>8</v>
      </c>
      <c r="B13" s="9" t="s">
        <v>26</v>
      </c>
      <c r="C13" s="10" t="str">
        <f>VLOOKUP(LEFT(B13,2),bang1,2,0)</f>
        <v xml:space="preserve">Sữa </v>
      </c>
      <c r="D13" s="11">
        <v>43872</v>
      </c>
      <c r="E13" s="10" t="str">
        <f t="shared" si="0"/>
        <v>121 thùng</v>
      </c>
      <c r="F13" s="10">
        <f>VLOOKUP(LEFT(B13,2),bang1,IF(MID(B13,4,1)="U",3,4),0)</f>
        <v>65</v>
      </c>
      <c r="G13" s="23">
        <f t="shared" si="1"/>
        <v>7865</v>
      </c>
      <c r="H13" s="24">
        <f t="shared" si="2"/>
        <v>180895000</v>
      </c>
      <c r="I13" s="12" t="str">
        <f t="shared" si="3"/>
        <v xml:space="preserve"> </v>
      </c>
      <c r="J13" s="1">
        <f t="shared" si="4"/>
        <v>121</v>
      </c>
      <c r="K13" s="1">
        <v>121</v>
      </c>
    </row>
    <row r="14" spans="1:15" x14ac:dyDescent="0.3">
      <c r="A14" s="9">
        <v>9</v>
      </c>
      <c r="B14" s="9" t="s">
        <v>27</v>
      </c>
      <c r="C14" s="10" t="str">
        <f>VLOOKUP(LEFT(B14,2),bang1,2,0)</f>
        <v xml:space="preserve">Đường </v>
      </c>
      <c r="D14" s="11">
        <v>43988</v>
      </c>
      <c r="E14" s="10" t="str">
        <f t="shared" si="0"/>
        <v>50 thùng</v>
      </c>
      <c r="F14" s="10">
        <f>VLOOKUP(LEFT(B14,2),bang1,IF(MID(B14,4,1)="U",3,4),0)</f>
        <v>50</v>
      </c>
      <c r="G14" s="23">
        <f t="shared" si="1"/>
        <v>2500</v>
      </c>
      <c r="H14" s="24">
        <f t="shared" si="2"/>
        <v>57500000</v>
      </c>
      <c r="I14" s="12" t="str">
        <f t="shared" si="3"/>
        <v xml:space="preserve"> </v>
      </c>
      <c r="J14" s="1">
        <f t="shared" si="4"/>
        <v>50</v>
      </c>
      <c r="K14" s="1">
        <v>50</v>
      </c>
    </row>
    <row r="15" spans="1:15" x14ac:dyDescent="0.3">
      <c r="L15" s="25" t="s">
        <v>35</v>
      </c>
    </row>
    <row r="16" spans="1:15" x14ac:dyDescent="0.3">
      <c r="K16" s="25"/>
      <c r="L16" s="25" t="s">
        <v>36</v>
      </c>
      <c r="M16" s="25" t="s">
        <v>40</v>
      </c>
    </row>
    <row r="17" spans="1:13" x14ac:dyDescent="0.3">
      <c r="K17" s="25"/>
      <c r="L17" s="13" t="s">
        <v>7</v>
      </c>
      <c r="M17" s="25">
        <f>SUMIF($C$6:$C$14,$L17,$K$6:$K$14)</f>
        <v>466</v>
      </c>
    </row>
    <row r="18" spans="1:13" x14ac:dyDescent="0.3">
      <c r="A18" s="8" t="s">
        <v>0</v>
      </c>
      <c r="B18" s="8" t="s">
        <v>1</v>
      </c>
      <c r="C18" s="8" t="s">
        <v>33</v>
      </c>
      <c r="D18" s="8" t="s">
        <v>3</v>
      </c>
      <c r="E18" s="8" t="s">
        <v>34</v>
      </c>
      <c r="F18" s="8" t="s">
        <v>29</v>
      </c>
      <c r="G18" s="8" t="s">
        <v>30</v>
      </c>
      <c r="H18" s="8" t="s">
        <v>31</v>
      </c>
      <c r="I18" s="8" t="s">
        <v>32</v>
      </c>
      <c r="L18" s="13" t="s">
        <v>8</v>
      </c>
      <c r="M18" s="25">
        <f t="shared" ref="M18:M20" si="5">SUMIF($C$6:$C$14,$L18,$K$6:$K$14)</f>
        <v>422</v>
      </c>
    </row>
    <row r="19" spans="1:13" x14ac:dyDescent="0.3">
      <c r="A19" s="9">
        <v>3</v>
      </c>
      <c r="B19" s="9" t="s">
        <v>21</v>
      </c>
      <c r="C19" s="10" t="s">
        <v>8</v>
      </c>
      <c r="D19" s="11">
        <v>43990</v>
      </c>
      <c r="E19" s="10" t="s">
        <v>37</v>
      </c>
      <c r="F19" s="10">
        <v>50</v>
      </c>
      <c r="G19" s="23">
        <v>13050</v>
      </c>
      <c r="H19" s="24">
        <v>300150000</v>
      </c>
      <c r="I19" s="12" t="s">
        <v>38</v>
      </c>
      <c r="L19" s="13" t="s">
        <v>9</v>
      </c>
      <c r="M19" s="25">
        <f t="shared" si="5"/>
        <v>131</v>
      </c>
    </row>
    <row r="20" spans="1:13" x14ac:dyDescent="0.3">
      <c r="A20" s="9">
        <v>5</v>
      </c>
      <c r="B20" s="9" t="s">
        <v>23</v>
      </c>
      <c r="C20" s="10" t="s">
        <v>9</v>
      </c>
      <c r="D20" s="11">
        <v>43983</v>
      </c>
      <c r="E20" s="10" t="s">
        <v>39</v>
      </c>
      <c r="F20" s="10">
        <v>67</v>
      </c>
      <c r="G20" s="23">
        <v>8777</v>
      </c>
      <c r="H20" s="24">
        <v>201871000</v>
      </c>
      <c r="I20" s="12" t="s">
        <v>38</v>
      </c>
      <c r="L20" s="13" t="s">
        <v>10</v>
      </c>
      <c r="M20" s="25">
        <f t="shared" si="5"/>
        <v>373</v>
      </c>
    </row>
    <row r="27" spans="1:13" customFormat="1" ht="14.4" x14ac:dyDescent="0.3">
      <c r="A27" s="4"/>
      <c r="B27" s="4"/>
    </row>
    <row r="28" spans="1:13" customFormat="1" ht="14.4" x14ac:dyDescent="0.3">
      <c r="A28" s="4"/>
      <c r="B28" s="4"/>
    </row>
    <row r="29" spans="1:13" customFormat="1" ht="14.4" x14ac:dyDescent="0.3">
      <c r="A29" s="4"/>
      <c r="B29" s="4"/>
    </row>
    <row r="30" spans="1:13" customFormat="1" ht="14.4" x14ac:dyDescent="0.3">
      <c r="A30" s="4"/>
      <c r="B30" s="4"/>
    </row>
    <row r="31" spans="1:13" customFormat="1" ht="14.4" x14ac:dyDescent="0.3">
      <c r="A31" s="4"/>
      <c r="B31" s="4"/>
    </row>
    <row r="32" spans="1:13" customFormat="1" ht="14.4" x14ac:dyDescent="0.3">
      <c r="A32" s="4"/>
      <c r="B32" s="4"/>
    </row>
    <row r="33" spans="1:12" customFormat="1" ht="14.4" x14ac:dyDescent="0.3">
      <c r="A33" s="4"/>
      <c r="B33" s="4"/>
    </row>
    <row r="34" spans="1:12" customFormat="1" ht="14.4" x14ac:dyDescent="0.3">
      <c r="A34" s="4"/>
      <c r="B34" s="4"/>
    </row>
    <row r="35" spans="1:12" customFormat="1" ht="14.4" x14ac:dyDescent="0.3">
      <c r="A35" s="4"/>
      <c r="B35" s="4"/>
    </row>
    <row r="36" spans="1:12" customFormat="1" ht="14.4" x14ac:dyDescent="0.3">
      <c r="A36" s="4"/>
      <c r="B36" s="4"/>
    </row>
    <row r="37" spans="1:12" customFormat="1" ht="14.4" x14ac:dyDescent="0.3">
      <c r="A37" s="4"/>
      <c r="B37" s="4"/>
    </row>
    <row r="38" spans="1:12" x14ac:dyDescent="0.3">
      <c r="A38" s="4"/>
      <c r="B38" s="4"/>
      <c r="C38"/>
      <c r="D38"/>
      <c r="E38"/>
      <c r="F38"/>
      <c r="G38"/>
      <c r="H38"/>
      <c r="I38"/>
      <c r="J38"/>
      <c r="K38"/>
      <c r="L38"/>
    </row>
    <row r="39" spans="1:12" x14ac:dyDescent="0.3">
      <c r="A39" s="4"/>
      <c r="B39" s="4"/>
      <c r="C39"/>
      <c r="D39"/>
      <c r="E39"/>
      <c r="F39"/>
      <c r="G39"/>
      <c r="H39"/>
      <c r="I39"/>
      <c r="J39"/>
      <c r="K39"/>
      <c r="L39"/>
    </row>
  </sheetData>
  <mergeCells count="10">
    <mergeCell ref="L7:M7"/>
    <mergeCell ref="L6:O6"/>
    <mergeCell ref="N8:O8"/>
    <mergeCell ref="N9:O9"/>
    <mergeCell ref="N10:O10"/>
    <mergeCell ref="N11:O11"/>
    <mergeCell ref="N7:O7"/>
    <mergeCell ref="G1:H1"/>
    <mergeCell ref="A3:F3"/>
    <mergeCell ref="D1:F1"/>
  </mergeCells>
  <pageMargins left="0.7" right="0.7" top="0.75" bottom="0.75" header="0.3" footer="0.3"/>
  <pageSetup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"/>
  <sheetViews>
    <sheetView workbookViewId="0">
      <selection activeCell="C4" sqref="C4:C7"/>
    </sheetView>
  </sheetViews>
  <sheetFormatPr defaultColWidth="9.109375" defaultRowHeight="15.6" x14ac:dyDescent="0.3"/>
  <cols>
    <col min="1" max="1" width="10.5546875" style="6" bestFit="1" customWidth="1"/>
    <col min="2" max="2" width="10.109375" style="6" bestFit="1" customWidth="1"/>
    <col min="3" max="3" width="10.44140625" style="6" bestFit="1" customWidth="1"/>
    <col min="4" max="5" width="10.88671875" style="6" bestFit="1" customWidth="1"/>
    <col min="6" max="7" width="9.109375" style="6"/>
    <col min="8" max="8" width="22.88671875" style="6" customWidth="1"/>
    <col min="9" max="9" width="17.33203125" style="6" customWidth="1"/>
    <col min="10" max="16384" width="9.109375" style="6"/>
  </cols>
  <sheetData>
    <row r="2" spans="2:5" ht="27" customHeight="1" x14ac:dyDescent="0.3">
      <c r="B2" s="22" t="s">
        <v>18</v>
      </c>
      <c r="C2" s="22"/>
      <c r="D2" s="22"/>
      <c r="E2" s="22"/>
    </row>
    <row r="3" spans="2:5" x14ac:dyDescent="0.3">
      <c r="B3" s="14" t="s">
        <v>1</v>
      </c>
      <c r="C3" s="14" t="s">
        <v>2</v>
      </c>
      <c r="D3" s="14" t="s">
        <v>11</v>
      </c>
      <c r="E3" s="14" t="s">
        <v>12</v>
      </c>
    </row>
    <row r="4" spans="2:5" x14ac:dyDescent="0.3">
      <c r="B4" s="13" t="s">
        <v>14</v>
      </c>
      <c r="C4" s="13" t="s">
        <v>7</v>
      </c>
      <c r="D4" s="13">
        <v>100</v>
      </c>
      <c r="E4" s="13">
        <v>95</v>
      </c>
    </row>
    <row r="5" spans="2:5" x14ac:dyDescent="0.3">
      <c r="B5" s="13" t="s">
        <v>15</v>
      </c>
      <c r="C5" s="13" t="s">
        <v>8</v>
      </c>
      <c r="D5" s="13">
        <v>55</v>
      </c>
      <c r="E5" s="13">
        <v>50</v>
      </c>
    </row>
    <row r="6" spans="2:5" x14ac:dyDescent="0.3">
      <c r="B6" s="13" t="s">
        <v>16</v>
      </c>
      <c r="C6" s="13" t="s">
        <v>9</v>
      </c>
      <c r="D6" s="13">
        <v>60</v>
      </c>
      <c r="E6" s="13">
        <v>67</v>
      </c>
    </row>
    <row r="7" spans="2:5" x14ac:dyDescent="0.3">
      <c r="B7" s="13" t="s">
        <v>17</v>
      </c>
      <c r="C7" s="13" t="s">
        <v>10</v>
      </c>
      <c r="D7" s="13">
        <v>68</v>
      </c>
      <c r="E7" s="13">
        <v>65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BaiLam</vt:lpstr>
      <vt:lpstr>DuLieuTra</vt:lpstr>
      <vt:lpstr>bang1</vt:lpstr>
      <vt:lpstr>BaiLam!Criteria</vt:lpstr>
      <vt:lpstr>BaiLam!Extract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NGOC HAU</dc:creator>
  <cp:lastModifiedBy>PHAM NGOC HAU</cp:lastModifiedBy>
  <cp:lastPrinted>2018-07-20T01:30:50Z</cp:lastPrinted>
  <dcterms:created xsi:type="dcterms:W3CDTF">2018-07-19T18:25:02Z</dcterms:created>
  <dcterms:modified xsi:type="dcterms:W3CDTF">2024-05-06T09:16:05Z</dcterms:modified>
</cp:coreProperties>
</file>